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filterPrivacy="1" defaultThemeVersion="124226"/>
  <xr:revisionPtr revIDLastSave="0" documentId="13_ncr:1_{2D2DF017-87EC-4E46-A606-26BCD4C1D8D3}" xr6:coauthVersionLast="33" xr6:coauthVersionMax="33" xr10:uidLastSave="{00000000-0000-0000-0000-000000000000}"/>
  <bookViews>
    <workbookView xWindow="15740" yWindow="1340" windowWidth="28220" windowHeight="1668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L28" i="1" l="1"/>
  <c r="D23" i="1"/>
  <c r="E23" i="1"/>
  <c r="F23" i="1"/>
  <c r="C23" i="1"/>
  <c r="B23" i="1"/>
  <c r="L18" i="1"/>
  <c r="L19" i="1"/>
  <c r="L17" i="1"/>
  <c r="L27" i="1" l="1"/>
  <c r="F37" i="1"/>
  <c r="E37" i="1"/>
  <c r="D37" i="1"/>
  <c r="F36" i="1"/>
  <c r="E36" i="1"/>
  <c r="D36" i="1"/>
  <c r="F33" i="1"/>
  <c r="E33" i="1"/>
  <c r="D33" i="1"/>
  <c r="F29" i="1"/>
  <c r="F34" i="1" s="1"/>
  <c r="E29" i="1"/>
  <c r="E34" i="1" s="1"/>
  <c r="D29" i="1"/>
  <c r="D34" i="1" s="1"/>
  <c r="F22" i="1"/>
  <c r="E22" i="1"/>
  <c r="D22" i="1"/>
  <c r="F14" i="1"/>
  <c r="F35" i="1" s="1"/>
  <c r="E14" i="1"/>
  <c r="E35" i="1" s="1"/>
  <c r="D14" i="1"/>
  <c r="D35" i="1" s="1"/>
  <c r="C37" i="1"/>
  <c r="C36" i="1"/>
  <c r="C33" i="1"/>
  <c r="C29" i="1"/>
  <c r="C34" i="1" s="1"/>
  <c r="C22" i="1"/>
  <c r="C14" i="1"/>
  <c r="C35" i="1" s="1"/>
  <c r="B36" i="1"/>
  <c r="B33" i="1"/>
  <c r="B29" i="1"/>
  <c r="B34" i="1" s="1"/>
  <c r="B22" i="1"/>
  <c r="B37" i="1" s="1"/>
  <c r="B14" i="1"/>
  <c r="B35" i="1" s="1"/>
  <c r="L13" i="1"/>
  <c r="L8" i="1"/>
  <c r="C9" i="1" l="1"/>
  <c r="D9" i="1"/>
  <c r="E9" i="1"/>
  <c r="F9" i="1"/>
  <c r="B9" i="1"/>
  <c r="L22" i="1"/>
  <c r="B4" i="1" s="1"/>
  <c r="G39" i="1" s="1"/>
  <c r="B39" i="1" l="1"/>
  <c r="C39" i="1" l="1"/>
  <c r="D39" i="1"/>
  <c r="E39" i="1"/>
  <c r="F39" i="1"/>
  <c r="H39" i="1" l="1"/>
  <c r="L26" i="1" l="1"/>
  <c r="L29" i="1" s="1"/>
  <c r="L30" i="1" s="1"/>
  <c r="L32" i="1" s="1"/>
  <c r="L35" i="1"/>
  <c r="L36" i="1" s="1"/>
</calcChain>
</file>

<file path=xl/sharedStrings.xml><?xml version="1.0" encoding="utf-8"?>
<sst xmlns="http://schemas.openxmlformats.org/spreadsheetml/2006/main" count="60" uniqueCount="56">
  <si>
    <t>フリーキャッシュフロー</t>
    <phoneticPr fontId="2"/>
  </si>
  <si>
    <t>-</t>
    <phoneticPr fontId="2"/>
  </si>
  <si>
    <t>現金</t>
    <rPh sb="0" eb="2">
      <t>ゲンキン</t>
    </rPh>
    <phoneticPr fontId="2"/>
  </si>
  <si>
    <t>有利子負債</t>
    <rPh sb="0" eb="5">
      <t>ユウリシフサイ</t>
    </rPh>
    <phoneticPr fontId="2"/>
  </si>
  <si>
    <t>事業価値</t>
    <rPh sb="0" eb="2">
      <t>ジギョウ</t>
    </rPh>
    <rPh sb="2" eb="4">
      <t>カチ</t>
    </rPh>
    <phoneticPr fontId="2"/>
  </si>
  <si>
    <t>企業価値</t>
    <rPh sb="0" eb="4">
      <t>キギョウカチ</t>
    </rPh>
    <phoneticPr fontId="2"/>
  </si>
  <si>
    <t>DCF法による企業価値算出シート</t>
    <rPh sb="3" eb="4">
      <t>ホウ</t>
    </rPh>
    <rPh sb="7" eb="9">
      <t>キギョウ</t>
    </rPh>
    <rPh sb="9" eb="11">
      <t>カチ</t>
    </rPh>
    <rPh sb="11" eb="13">
      <t>サンシュツ</t>
    </rPh>
    <phoneticPr fontId="2"/>
  </si>
  <si>
    <t>永久成長率</t>
    <rPh sb="0" eb="2">
      <t>エイキュウ</t>
    </rPh>
    <rPh sb="2" eb="5">
      <t>セイチョウリツ</t>
    </rPh>
    <phoneticPr fontId="2"/>
  </si>
  <si>
    <t>株式リスク・プレミアム</t>
    <rPh sb="0" eb="2">
      <t>カブシキ</t>
    </rPh>
    <phoneticPr fontId="5"/>
  </si>
  <si>
    <t>β値</t>
    <rPh sb="1" eb="2">
      <t>アタイ</t>
    </rPh>
    <phoneticPr fontId="5"/>
  </si>
  <si>
    <t>資本コスト</t>
    <rPh sb="0" eb="2">
      <t>シホン</t>
    </rPh>
    <phoneticPr fontId="5"/>
  </si>
  <si>
    <t>表面借入利率</t>
    <rPh sb="0" eb="2">
      <t>ヒョウメン</t>
    </rPh>
    <rPh sb="2" eb="4">
      <t>カリイレ</t>
    </rPh>
    <rPh sb="4" eb="6">
      <t>リリツ</t>
    </rPh>
    <phoneticPr fontId="5"/>
  </si>
  <si>
    <t>実効税率</t>
    <rPh sb="0" eb="2">
      <t>ジッコウ</t>
    </rPh>
    <rPh sb="2" eb="4">
      <t>ゼイリツ</t>
    </rPh>
    <phoneticPr fontId="5"/>
  </si>
  <si>
    <t>税引後負債コスト</t>
    <rPh sb="0" eb="3">
      <t>ゼイビキゴ</t>
    </rPh>
    <rPh sb="3" eb="5">
      <t>フサイ</t>
    </rPh>
    <phoneticPr fontId="5"/>
  </si>
  <si>
    <t>期数</t>
    <rPh sb="0" eb="2">
      <t>キスウ</t>
    </rPh>
    <phoneticPr fontId="2"/>
  </si>
  <si>
    <t>負債コスト</t>
    <rPh sb="0" eb="2">
      <t>フサイ</t>
    </rPh>
    <phoneticPr fontId="5"/>
  </si>
  <si>
    <t>割引率（WACC)の計算結果</t>
    <rPh sb="0" eb="2">
      <t>ワリビキ</t>
    </rPh>
    <rPh sb="2" eb="3">
      <t>リツ</t>
    </rPh>
    <rPh sb="10" eb="12">
      <t>ケイサン</t>
    </rPh>
    <rPh sb="12" eb="14">
      <t>ケッカ</t>
    </rPh>
    <phoneticPr fontId="5"/>
  </si>
  <si>
    <t>①</t>
    <phoneticPr fontId="2"/>
  </si>
  <si>
    <t>有利子負債</t>
    <rPh sb="0" eb="1">
      <t>ユウ</t>
    </rPh>
    <rPh sb="1" eb="3">
      <t>リシ</t>
    </rPh>
    <rPh sb="3" eb="5">
      <t>フサイ</t>
    </rPh>
    <phoneticPr fontId="11"/>
  </si>
  <si>
    <t>有利子負債</t>
    <rPh sb="0" eb="1">
      <t>ユウ</t>
    </rPh>
    <rPh sb="1" eb="3">
      <t>リシ</t>
    </rPh>
    <rPh sb="3" eb="5">
      <t>フサイ</t>
    </rPh>
    <phoneticPr fontId="5"/>
  </si>
  <si>
    <t>株式価値</t>
    <rPh sb="0" eb="2">
      <t>カブシキ</t>
    </rPh>
    <rPh sb="2" eb="4">
      <t>カチ</t>
    </rPh>
    <phoneticPr fontId="11"/>
  </si>
  <si>
    <t>長期金利</t>
    <rPh sb="0" eb="2">
      <t>チョウキ</t>
    </rPh>
    <rPh sb="2" eb="4">
      <t>キンリ</t>
    </rPh>
    <phoneticPr fontId="5"/>
  </si>
  <si>
    <t>営業利益</t>
    <rPh sb="0" eb="2">
      <t>エイギョウ</t>
    </rPh>
    <rPh sb="2" eb="4">
      <t>リエキ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</si>
  <si>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</si>
  <si>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ソフトウエア償却費</t>
    <rPh sb="6" eb="8">
      <t>ショウキャク</t>
    </rPh>
    <rPh sb="8" eb="9">
      <t>ヒ</t>
    </rPh>
    <phoneticPr fontId="5"/>
  </si>
  <si>
    <t>減価償却費等　計</t>
    <rPh sb="0" eb="2">
      <t>ゲンカ</t>
    </rPh>
    <rPh sb="2" eb="4">
      <t>ショウキャク</t>
    </rPh>
    <rPh sb="4" eb="5">
      <t>ヒ</t>
    </rPh>
    <rPh sb="5" eb="6">
      <t>ナド</t>
    </rPh>
    <rPh sb="7" eb="8">
      <t>ケイ</t>
    </rPh>
    <phoneticPr fontId="5"/>
  </si>
  <si>
    <t>売上債権</t>
    <rPh sb="0" eb="2">
      <t>ウリアゲ</t>
    </rPh>
    <rPh sb="2" eb="4">
      <t>サイケン</t>
    </rPh>
    <phoneticPr fontId="5"/>
  </si>
  <si>
    <t>棚卸資産</t>
    <rPh sb="0" eb="2">
      <t>タナオロ</t>
    </rPh>
    <rPh sb="2" eb="4">
      <t>シサン</t>
    </rPh>
    <phoneticPr fontId="5"/>
  </si>
  <si>
    <t>仕入債務</t>
    <rPh sb="0" eb="2">
      <t>シイレ</t>
    </rPh>
    <rPh sb="2" eb="4">
      <t>サイム</t>
    </rPh>
    <phoneticPr fontId="5"/>
  </si>
  <si>
    <t>運転資本</t>
    <rPh sb="0" eb="2">
      <t>ウンテン</t>
    </rPh>
    <rPh sb="2" eb="4">
      <t>シホン</t>
    </rPh>
    <phoneticPr fontId="5"/>
  </si>
  <si>
    <t>運転資本増減</t>
    <rPh sb="0" eb="2">
      <t>ウンテン</t>
    </rPh>
    <rPh sb="2" eb="4">
      <t>シホン</t>
    </rPh>
    <rPh sb="4" eb="6">
      <t>ゾウゲン</t>
    </rPh>
    <phoneticPr fontId="5"/>
  </si>
  <si>
    <t>設備投資額</t>
    <rPh sb="0" eb="2">
      <t>セツビ</t>
    </rPh>
    <rPh sb="2" eb="4">
      <t>トウシ</t>
    </rPh>
    <rPh sb="4" eb="5">
      <t>ガク</t>
    </rPh>
    <phoneticPr fontId="5"/>
  </si>
  <si>
    <t>営業外調整項目</t>
    <rPh sb="0" eb="3">
      <t>エイギョウガイ</t>
    </rPh>
    <rPh sb="3" eb="5">
      <t>チョウセイ</t>
    </rPh>
    <rPh sb="5" eb="7">
      <t>コウモク</t>
    </rPh>
    <phoneticPr fontId="5"/>
  </si>
  <si>
    <t>課税所得</t>
    <rPh sb="0" eb="2">
      <t>カゼイ</t>
    </rPh>
    <rPh sb="2" eb="4">
      <t>ショトク</t>
    </rPh>
    <phoneticPr fontId="5"/>
  </si>
  <si>
    <t>CF調整項目</t>
    <rPh sb="2" eb="4">
      <t>チョウセイ</t>
    </rPh>
    <rPh sb="4" eb="6">
      <t>コウモク</t>
    </rPh>
    <phoneticPr fontId="5"/>
  </si>
  <si>
    <t>法人税等相当額</t>
    <rPh sb="0" eb="3">
      <t>ホウジンゼイ</t>
    </rPh>
    <rPh sb="3" eb="4">
      <t>ナド</t>
    </rPh>
    <rPh sb="4" eb="6">
      <t>ソウトウ</t>
    </rPh>
    <rPh sb="6" eb="7">
      <t>ガク</t>
    </rPh>
    <phoneticPr fontId="5"/>
  </si>
  <si>
    <t>減価償却費等</t>
    <rPh sb="0" eb="2">
      <t>ゲンカ</t>
    </rPh>
    <rPh sb="2" eb="4">
      <t>ショウキャク</t>
    </rPh>
    <rPh sb="4" eb="5">
      <t>ヒ</t>
    </rPh>
    <rPh sb="5" eb="6">
      <t>ナド</t>
    </rPh>
    <phoneticPr fontId="5"/>
  </si>
  <si>
    <t>設備投資支出</t>
    <rPh sb="0" eb="2">
      <t>セツビ</t>
    </rPh>
    <rPh sb="2" eb="4">
      <t>トウシ</t>
    </rPh>
    <rPh sb="4" eb="6">
      <t>シシュツ</t>
    </rPh>
    <phoneticPr fontId="5"/>
  </si>
  <si>
    <t>割引率（WACC)</t>
    <phoneticPr fontId="5"/>
  </si>
  <si>
    <t>時価総額</t>
    <rPh sb="0" eb="2">
      <t>ジカ</t>
    </rPh>
    <rPh sb="2" eb="4">
      <t>ソウガク</t>
    </rPh>
    <phoneticPr fontId="5"/>
  </si>
  <si>
    <t>①割引率（WACC）</t>
    <rPh sb="1" eb="3">
      <t>ワリビキ</t>
    </rPh>
    <rPh sb="3" eb="4">
      <t>リツ</t>
    </rPh>
    <phoneticPr fontId="2"/>
  </si>
  <si>
    <t>DCF</t>
    <phoneticPr fontId="2"/>
  </si>
  <si>
    <t>FCFの現在価値（=DCF）合計</t>
    <rPh sb="4" eb="6">
      <t>ゲンザイ</t>
    </rPh>
    <rPh sb="6" eb="8">
      <t>カチ</t>
    </rPh>
    <rPh sb="14" eb="16">
      <t>ゴウケイ</t>
    </rPh>
    <phoneticPr fontId="11"/>
  </si>
  <si>
    <t>非流動性割引（30%）</t>
    <rPh sb="0" eb="1">
      <t>ヒ</t>
    </rPh>
    <rPh sb="1" eb="4">
      <t>リュウドウセイ</t>
    </rPh>
    <rPh sb="4" eb="6">
      <t>ワリビキ</t>
    </rPh>
    <phoneticPr fontId="11"/>
  </si>
  <si>
    <t>株式価値（非流動性割引後）</t>
    <rPh sb="0" eb="2">
      <t>カブシキ</t>
    </rPh>
    <rPh sb="2" eb="4">
      <t>カチ</t>
    </rPh>
    <rPh sb="11" eb="12">
      <t>ゴ</t>
    </rPh>
    <phoneticPr fontId="11"/>
  </si>
  <si>
    <t>②</t>
    <phoneticPr fontId="2"/>
  </si>
  <si>
    <t>合計価値</t>
    <rPh sb="0" eb="2">
      <t>ゴウケイ</t>
    </rPh>
    <rPh sb="2" eb="4">
      <t>カチ</t>
    </rPh>
    <phoneticPr fontId="2"/>
  </si>
  <si>
    <t>全て単位は百万円</t>
    <rPh sb="0" eb="1">
      <t>スベ</t>
    </rPh>
    <rPh sb="2" eb="4">
      <t>タンイ</t>
    </rPh>
    <rPh sb="5" eb="8">
      <t>ヒャクマンエン</t>
    </rPh>
    <phoneticPr fontId="2"/>
  </si>
  <si>
    <t>③</t>
    <phoneticPr fontId="2"/>
  </si>
  <si>
    <t>発行済み株式総数</t>
    <phoneticPr fontId="2"/>
  </si>
  <si>
    <t>1株あたりの株式価値</t>
    <phoneticPr fontId="2"/>
  </si>
  <si>
    <t>E/(D+E)</t>
    <phoneticPr fontId="5"/>
  </si>
  <si>
    <t>D/(D+E)</t>
    <phoneticPr fontId="5"/>
  </si>
  <si>
    <t>E/(D+E)、D/(D+E)</t>
    <phoneticPr fontId="5"/>
  </si>
  <si>
    <t>（百万円）</t>
    <rPh sb="0" eb="1">
      <t>ヒャクマンエン</t>
    </rPh>
    <phoneticPr fontId="2"/>
  </si>
  <si>
    <t>（円）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</si>
</sst>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;&quot;△ &quot;#,##0"/>
    <numFmt numFmtId="178" formatCode="0;&quot;△ &quot;0"/>
    <numFmt numFmtId="179" formatCode="#,##0_ "/>
    <numFmt numFmtId="180" formatCode="0_);[Red]\(0\)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3" fontId="0" fillId="0" borderId="1" xfId="0" applyNumberFormat="1" applyFill="1" applyBorder="1" applyAlignment="1">
      <alignment horizontal="center"/>
    </xf>
    <xf numFmtId="0" fontId="3" fillId="0" borderId="0" xfId="1"/>
    <xf numFmtId="0" fontId="4" fillId="0" borderId="0" xfId="0" applyFont="1"/>
    <xf numFmtId="176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Fill="1" applyBorder="1"/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0" fontId="0" fillId="2" borderId="2" xfId="0" applyNumberFormat="1" applyFill="1" applyBorder="1" applyAlignment="1">
      <alignment vertical="center"/>
    </xf>
    <xf numFmtId="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" xfId="0" applyNumberFormat="1" applyFont="1" applyBorder="1" applyAlignment="1">
      <alignment horizontal="right" vertical="center"/>
    </xf>
    <xf numFmtId="177" fontId="7" fillId="2" borderId="1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vertical="center"/>
    </xf>
    <xf numFmtId="9" fontId="8" fillId="2" borderId="1" xfId="0" applyNumberFormat="1" applyFont="1" applyFill="1" applyBorder="1" applyAlignment="1">
      <alignment vertical="center"/>
    </xf>
    <xf numFmtId="3" fontId="0" fillId="0" borderId="2" xfId="0" applyNumberFormat="1" applyFill="1" applyBorder="1"/>
    <xf numFmtId="0" fontId="0" fillId="0" borderId="3" xfId="0" applyBorder="1"/>
    <xf numFmtId="1" fontId="0" fillId="0" borderId="7" xfId="0" applyNumberFormat="1" applyBorder="1"/>
    <xf numFmtId="1" fontId="0" fillId="0" borderId="8" xfId="0" applyNumberFormat="1" applyBorder="1"/>
    <xf numFmtId="3" fontId="0" fillId="0" borderId="9" xfId="0" applyNumberFormat="1" applyBorder="1"/>
    <xf numFmtId="0" fontId="0" fillId="0" borderId="10" xfId="0" applyFill="1" applyBorder="1" applyAlignment="1">
      <alignment vertical="center"/>
    </xf>
    <xf numFmtId="178" fontId="12" fillId="3" borderId="10" xfId="2" applyNumberFormat="1" applyFont="1" applyFill="1" applyBorder="1" applyAlignment="1">
      <alignment horizontal="left" vertical="top"/>
    </xf>
    <xf numFmtId="0" fontId="0" fillId="0" borderId="10" xfId="0" applyBorder="1"/>
    <xf numFmtId="177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9" fontId="8" fillId="0" borderId="10" xfId="0" applyNumberFormat="1" applyFont="1" applyFill="1" applyBorder="1" applyAlignment="1">
      <alignment vertical="center"/>
    </xf>
    <xf numFmtId="3" fontId="0" fillId="2" borderId="10" xfId="0" applyNumberFormat="1" applyFill="1" applyBorder="1"/>
    <xf numFmtId="179" fontId="0" fillId="0" borderId="1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1" xfId="0" applyFill="1" applyBorder="1"/>
    <xf numFmtId="0" fontId="0" fillId="0" borderId="3" xfId="0" applyFill="1" applyBorder="1" applyAlignment="1">
      <alignment vertical="center"/>
    </xf>
    <xf numFmtId="180" fontId="0" fillId="2" borderId="6" xfId="0" applyNumberFormat="1" applyFill="1" applyBorder="1" applyAlignment="1">
      <alignment vertical="center"/>
    </xf>
    <xf numFmtId="180" fontId="0" fillId="0" borderId="4" xfId="0" applyNumberFormat="1" applyFill="1" applyBorder="1" applyAlignment="1">
      <alignment vertical="center"/>
    </xf>
    <xf numFmtId="0" fontId="0" fillId="0" borderId="3" xfId="0" applyFill="1" applyBorder="1"/>
    <xf numFmtId="1" fontId="0" fillId="0" borderId="0" xfId="0" applyNumberFormat="1" applyFill="1" applyBorder="1"/>
    <xf numFmtId="1" fontId="0" fillId="0" borderId="12" xfId="0" applyNumberFormat="1" applyFill="1" applyBorder="1"/>
    <xf numFmtId="1" fontId="0" fillId="0" borderId="13" xfId="0" applyNumberFormat="1" applyFill="1" applyBorder="1"/>
    <xf numFmtId="0" fontId="13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right"/>
    </xf>
    <xf numFmtId="176" fontId="0" fillId="0" borderId="1" xfId="0" applyNumberFormat="1" applyFill="1" applyBorder="1"/>
    <xf numFmtId="178" fontId="0" fillId="2" borderId="1" xfId="0" applyNumberFormat="1" applyFill="1" applyBorder="1"/>
    <xf numFmtId="178" fontId="0" fillId="0" borderId="2" xfId="0" applyNumberFormat="1" applyFill="1" applyBorder="1" applyAlignment="1">
      <alignment vertical="center"/>
    </xf>
  </cellXfs>
  <cellStyles count="4">
    <cellStyle name="ハイパーリンク" xfId="1" builtinId="8"/>
    <cellStyle name="桁区切り 3" xfId="3" xr:uid="{00000000-0005-0000-0000-000001000000}"/>
    <cellStyle name="標準" xfId="0" builtinId="0"/>
    <cellStyle name="標準 8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95250</xdr:rowOff>
    </xdr:from>
    <xdr:to>
      <xdr:col>9</xdr:col>
      <xdr:colOff>676275</xdr:colOff>
      <xdr:row>3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143125" y="714375"/>
          <a:ext cx="47720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11</xdr:row>
      <xdr:rowOff>38100</xdr:rowOff>
    </xdr:from>
    <xdr:to>
      <xdr:col>9</xdr:col>
      <xdr:colOff>508000</xdr:colOff>
      <xdr:row>14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0000" y="2082800"/>
          <a:ext cx="14605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ここに永続価値を入力します。</a:t>
          </a:r>
        </a:p>
      </xdr:txBody>
    </xdr:sp>
    <xdr:clientData/>
  </xdr:twoCellAnchor>
  <xdr:twoCellAnchor>
    <xdr:from>
      <xdr:col>7</xdr:col>
      <xdr:colOff>25400</xdr:colOff>
      <xdr:row>9</xdr:row>
      <xdr:rowOff>38100</xdr:rowOff>
    </xdr:from>
    <xdr:to>
      <xdr:col>7</xdr:col>
      <xdr:colOff>406400</xdr:colOff>
      <xdr:row>11</xdr:row>
      <xdr:rowOff>50800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5956300" y="1727200"/>
          <a:ext cx="381000" cy="368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zoomScaleNormal="100" workbookViewId="0">
      <selection activeCell="L32" sqref="L32"/>
    </sheetView>
  </sheetViews>
  <sheetFormatPr baseColWidth="10" defaultColWidth="8.83203125" defaultRowHeight="14"/>
  <cols>
    <col min="1" max="1" width="23.6640625" customWidth="1"/>
    <col min="11" max="11" width="28.83203125" customWidth="1"/>
  </cols>
  <sheetData>
    <row r="1" spans="1:12" ht="23" thickBot="1">
      <c r="A1" s="62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 t="s">
        <v>47</v>
      </c>
    </row>
    <row r="2" spans="1:12">
      <c r="A2" s="6"/>
    </row>
    <row r="3" spans="1:12">
      <c r="J3" s="3"/>
      <c r="K3" t="s">
        <v>17</v>
      </c>
    </row>
    <row r="4" spans="1:12">
      <c r="A4" t="s">
        <v>40</v>
      </c>
      <c r="B4" s="65">
        <f>SUM(L22)</f>
        <v>5.0563636363636359E-2</v>
      </c>
      <c r="J4" s="3"/>
      <c r="K4" s="17" t="s">
        <v>10</v>
      </c>
      <c r="L4" s="18"/>
    </row>
    <row r="5" spans="1:12">
      <c r="A5" t="s">
        <v>7</v>
      </c>
      <c r="B5" s="7">
        <v>0.01</v>
      </c>
      <c r="K5" s="17" t="s">
        <v>21</v>
      </c>
      <c r="L5" s="20">
        <v>5.0000000000000001E-3</v>
      </c>
    </row>
    <row r="6" spans="1:12">
      <c r="K6" s="17" t="s">
        <v>8</v>
      </c>
      <c r="L6" s="21">
        <v>0.05</v>
      </c>
    </row>
    <row r="7" spans="1:12">
      <c r="B7" s="3"/>
      <c r="C7" s="3"/>
      <c r="D7" s="3"/>
      <c r="E7" s="3"/>
      <c r="H7" s="2" t="s">
        <v>54</v>
      </c>
      <c r="K7" s="17" t="s">
        <v>9</v>
      </c>
      <c r="L7" s="22">
        <v>1</v>
      </c>
    </row>
    <row r="8" spans="1:12">
      <c r="A8" s="1" t="s">
        <v>14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43">
        <v>5</v>
      </c>
      <c r="H8" s="1" t="s">
        <v>46</v>
      </c>
      <c r="K8" s="17" t="s">
        <v>10</v>
      </c>
      <c r="L8" s="18">
        <f>L5+L7*L6</f>
        <v>5.5E-2</v>
      </c>
    </row>
    <row r="9" spans="1:12">
      <c r="A9" s="1" t="s">
        <v>0</v>
      </c>
      <c r="B9" s="36">
        <f>SUM(B33:B37)</f>
        <v>17.600000000000001</v>
      </c>
      <c r="C9" s="9">
        <f>SUM(C33:C37)</f>
        <v>25.8</v>
      </c>
      <c r="D9" s="9">
        <f>SUM(D33:D37)</f>
        <v>33</v>
      </c>
      <c r="E9" s="9">
        <f>SUM(E33:E37)</f>
        <v>39.200000000000003</v>
      </c>
      <c r="F9" s="9">
        <f>SUM(F33:F37)</f>
        <v>46.4</v>
      </c>
      <c r="G9" s="50">
        <v>80</v>
      </c>
      <c r="H9" s="4" t="s">
        <v>1</v>
      </c>
      <c r="K9" s="17"/>
      <c r="L9" s="18"/>
    </row>
    <row r="10" spans="1:12">
      <c r="A10" s="10" t="s">
        <v>22</v>
      </c>
      <c r="B10" s="33">
        <v>30</v>
      </c>
      <c r="C10" s="33">
        <v>40</v>
      </c>
      <c r="D10" s="33">
        <v>50</v>
      </c>
      <c r="E10" s="33">
        <v>60</v>
      </c>
      <c r="F10" s="33">
        <v>70</v>
      </c>
      <c r="G10" s="46"/>
      <c r="H10" s="4"/>
      <c r="K10" s="17" t="s">
        <v>15</v>
      </c>
      <c r="L10" s="18"/>
    </row>
    <row r="11" spans="1:12">
      <c r="A11" s="10"/>
      <c r="B11" s="28"/>
      <c r="C11" s="28"/>
      <c r="D11" s="28"/>
      <c r="E11" s="28"/>
      <c r="F11" s="28"/>
      <c r="G11" s="47"/>
      <c r="H11" s="4"/>
      <c r="K11" s="17" t="s">
        <v>11</v>
      </c>
      <c r="L11" s="23">
        <v>0.01</v>
      </c>
    </row>
    <row r="12" spans="1:12">
      <c r="A12" s="10" t="s">
        <v>23</v>
      </c>
      <c r="B12" s="34">
        <v>1</v>
      </c>
      <c r="C12" s="34">
        <v>1</v>
      </c>
      <c r="D12" s="34">
        <v>1</v>
      </c>
      <c r="E12" s="34">
        <v>1</v>
      </c>
      <c r="F12" s="34">
        <v>1</v>
      </c>
      <c r="G12" s="44"/>
      <c r="H12" s="4"/>
      <c r="K12" s="17" t="s">
        <v>12</v>
      </c>
      <c r="L12" s="21">
        <v>0.38</v>
      </c>
    </row>
    <row r="13" spans="1:12">
      <c r="A13" s="10" t="s">
        <v>24</v>
      </c>
      <c r="B13" s="34">
        <v>1</v>
      </c>
      <c r="C13" s="34">
        <v>1</v>
      </c>
      <c r="D13" s="34">
        <v>1</v>
      </c>
      <c r="E13" s="34">
        <v>1</v>
      </c>
      <c r="F13" s="34">
        <v>1</v>
      </c>
      <c r="G13" s="44"/>
      <c r="H13" s="4"/>
      <c r="K13" s="17" t="s">
        <v>13</v>
      </c>
      <c r="L13" s="19">
        <f>L11*(1-L12)</f>
        <v>6.1999999999999998E-3</v>
      </c>
    </row>
    <row r="14" spans="1:12">
      <c r="A14" s="11" t="s">
        <v>25</v>
      </c>
      <c r="B14" s="29">
        <f t="shared" ref="B14:C14" si="0">SUM(B12:B13)</f>
        <v>2</v>
      </c>
      <c r="C14" s="29">
        <f t="shared" si="0"/>
        <v>2</v>
      </c>
      <c r="D14" s="29">
        <f t="shared" ref="D14:F14" si="1">SUM(D12:D13)</f>
        <v>2</v>
      </c>
      <c r="E14" s="29">
        <f t="shared" si="1"/>
        <v>2</v>
      </c>
      <c r="F14" s="29">
        <f t="shared" si="1"/>
        <v>2</v>
      </c>
      <c r="G14" s="44"/>
      <c r="H14" s="4"/>
      <c r="K14" s="17"/>
      <c r="L14" s="18"/>
    </row>
    <row r="15" spans="1:12">
      <c r="A15" s="10"/>
      <c r="B15" s="29"/>
      <c r="C15" s="29"/>
      <c r="D15" s="29"/>
      <c r="E15" s="29"/>
      <c r="F15" s="29"/>
      <c r="G15" s="44"/>
      <c r="H15" s="4"/>
      <c r="K15" s="17" t="s">
        <v>53</v>
      </c>
      <c r="L15" s="18"/>
    </row>
    <row r="16" spans="1:12">
      <c r="A16" s="10" t="s">
        <v>26</v>
      </c>
      <c r="B16" s="34">
        <v>10</v>
      </c>
      <c r="C16" s="34">
        <v>11</v>
      </c>
      <c r="D16" s="34">
        <v>12</v>
      </c>
      <c r="E16" s="34">
        <v>13</v>
      </c>
      <c r="F16" s="34">
        <v>15</v>
      </c>
      <c r="G16" s="44"/>
      <c r="H16" s="4"/>
      <c r="K16" s="17" t="s">
        <v>39</v>
      </c>
      <c r="L16" s="22">
        <v>1000</v>
      </c>
    </row>
    <row r="17" spans="1:13">
      <c r="A17" s="10"/>
      <c r="B17" s="29"/>
      <c r="C17" s="29"/>
      <c r="D17" s="29"/>
      <c r="E17" s="29"/>
      <c r="F17" s="29"/>
      <c r="G17" s="44"/>
      <c r="H17" s="4"/>
      <c r="K17" s="17" t="s">
        <v>19</v>
      </c>
      <c r="L17" s="67">
        <f>SUM(B42)</f>
        <v>100</v>
      </c>
    </row>
    <row r="18" spans="1:13">
      <c r="A18" s="10" t="s">
        <v>27</v>
      </c>
      <c r="B18" s="34">
        <v>6</v>
      </c>
      <c r="C18" s="34">
        <v>6</v>
      </c>
      <c r="D18" s="34">
        <v>6</v>
      </c>
      <c r="E18" s="34">
        <v>6</v>
      </c>
      <c r="F18" s="34">
        <v>6</v>
      </c>
      <c r="G18" s="44"/>
      <c r="H18" s="4"/>
      <c r="K18" s="17" t="s">
        <v>51</v>
      </c>
      <c r="L18" s="18">
        <f>L16/SUM(L16:L17)</f>
        <v>0.90909090909090906</v>
      </c>
    </row>
    <row r="19" spans="1:13">
      <c r="A19" s="10"/>
      <c r="B19" s="29"/>
      <c r="C19" s="29"/>
      <c r="D19" s="29"/>
      <c r="E19" s="29"/>
      <c r="F19" s="29"/>
      <c r="G19" s="44"/>
      <c r="H19" s="4"/>
      <c r="K19" s="17" t="s">
        <v>52</v>
      </c>
      <c r="L19" s="18">
        <f>L17/SUM(L16:L17)</f>
        <v>9.0909090909090912E-2</v>
      </c>
    </row>
    <row r="20" spans="1:13">
      <c r="A20" s="10" t="s">
        <v>28</v>
      </c>
      <c r="B20" s="34">
        <v>7</v>
      </c>
      <c r="C20" s="34">
        <v>7</v>
      </c>
      <c r="D20" s="34">
        <v>7</v>
      </c>
      <c r="E20" s="34">
        <v>7</v>
      </c>
      <c r="F20" s="34">
        <v>7</v>
      </c>
      <c r="G20" s="44"/>
      <c r="H20" s="4"/>
      <c r="K20" s="17"/>
      <c r="L20" s="18"/>
    </row>
    <row r="21" spans="1:13" ht="15" thickBot="1">
      <c r="A21" s="10"/>
      <c r="B21" s="29"/>
      <c r="C21" s="29"/>
      <c r="D21" s="29"/>
      <c r="E21" s="29"/>
      <c r="F21" s="29"/>
      <c r="G21" s="44"/>
      <c r="H21" s="4"/>
      <c r="K21" s="17" t="s">
        <v>16</v>
      </c>
      <c r="L21" s="26"/>
    </row>
    <row r="22" spans="1:13" ht="16" thickTop="1" thickBot="1">
      <c r="A22" s="10" t="s">
        <v>29</v>
      </c>
      <c r="B22" s="30">
        <f>B16+B18-B20</f>
        <v>9</v>
      </c>
      <c r="C22" s="30">
        <f>C16+C18-C20</f>
        <v>10</v>
      </c>
      <c r="D22" s="30">
        <f t="shared" ref="D22:F22" si="2">D16+D18-D20</f>
        <v>11</v>
      </c>
      <c r="E22" s="30">
        <f t="shared" si="2"/>
        <v>12</v>
      </c>
      <c r="F22" s="30">
        <f t="shared" si="2"/>
        <v>14</v>
      </c>
      <c r="G22" s="44"/>
      <c r="H22" s="4"/>
      <c r="K22" s="17" t="s">
        <v>38</v>
      </c>
      <c r="L22" s="27">
        <f>L8*L18+L13*L19</f>
        <v>5.0563636363636359E-2</v>
      </c>
    </row>
    <row r="23" spans="1:13" ht="15" thickTop="1">
      <c r="A23" s="10" t="s">
        <v>30</v>
      </c>
      <c r="B23" s="29">
        <f>0</f>
        <v>0</v>
      </c>
      <c r="C23" s="29">
        <f>C22-B22</f>
        <v>1</v>
      </c>
      <c r="D23" s="29">
        <f t="shared" ref="D23:F23" si="3">D22-C22</f>
        <v>1</v>
      </c>
      <c r="E23" s="29">
        <f t="shared" si="3"/>
        <v>1</v>
      </c>
      <c r="F23" s="29">
        <f t="shared" si="3"/>
        <v>2</v>
      </c>
      <c r="G23" s="44"/>
      <c r="H23" s="4"/>
      <c r="K23" s="14"/>
      <c r="L23" s="14"/>
    </row>
    <row r="24" spans="1:13">
      <c r="A24" s="10"/>
      <c r="B24" s="29"/>
      <c r="C24" s="29"/>
      <c r="D24" s="29"/>
      <c r="E24" s="29"/>
      <c r="F24" s="29"/>
      <c r="G24" s="44"/>
      <c r="H24" s="4"/>
      <c r="K24" s="14"/>
      <c r="L24" s="16"/>
    </row>
    <row r="25" spans="1:13">
      <c r="A25" s="10" t="s">
        <v>31</v>
      </c>
      <c r="B25" s="34">
        <v>3</v>
      </c>
      <c r="C25" s="34">
        <v>2</v>
      </c>
      <c r="D25" s="34">
        <v>1</v>
      </c>
      <c r="E25" s="34">
        <v>1</v>
      </c>
      <c r="F25" s="34">
        <v>1</v>
      </c>
      <c r="G25" s="44"/>
      <c r="H25" s="4"/>
      <c r="K25" s="14" t="s">
        <v>45</v>
      </c>
      <c r="L25" s="15"/>
    </row>
    <row r="26" spans="1:13">
      <c r="A26" s="10"/>
      <c r="B26" s="29"/>
      <c r="C26" s="29"/>
      <c r="D26" s="29"/>
      <c r="E26" s="29"/>
      <c r="F26" s="29"/>
      <c r="G26" s="44"/>
      <c r="H26" s="4"/>
      <c r="K26" s="42" t="s">
        <v>42</v>
      </c>
      <c r="L26" s="51">
        <f>SUM(H39)</f>
        <v>199.54305497517137</v>
      </c>
    </row>
    <row r="27" spans="1:13">
      <c r="A27" s="10" t="s">
        <v>32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44"/>
      <c r="H27" s="4"/>
      <c r="K27" s="42" t="s">
        <v>18</v>
      </c>
      <c r="L27" s="53">
        <f>SUM(L17)</f>
        <v>100</v>
      </c>
    </row>
    <row r="28" spans="1:13">
      <c r="A28" s="10"/>
      <c r="B28" s="31"/>
      <c r="C28" s="31"/>
      <c r="D28" s="31"/>
      <c r="E28" s="31"/>
      <c r="F28" s="31"/>
      <c r="G28" s="48"/>
      <c r="H28" s="4"/>
      <c r="K28" s="42" t="s">
        <v>20</v>
      </c>
      <c r="L28" s="52">
        <f>L26+B41-L27</f>
        <v>2099.5430549751713</v>
      </c>
    </row>
    <row r="29" spans="1:13">
      <c r="A29" s="10" t="s">
        <v>33</v>
      </c>
      <c r="B29" s="29">
        <f t="shared" ref="B29:C29" si="4">B10+B27</f>
        <v>30</v>
      </c>
      <c r="C29" s="29">
        <f t="shared" si="4"/>
        <v>40</v>
      </c>
      <c r="D29" s="29">
        <f t="shared" ref="D29:F29" si="5">D10+D27</f>
        <v>50</v>
      </c>
      <c r="E29" s="29">
        <f t="shared" si="5"/>
        <v>60</v>
      </c>
      <c r="F29" s="29">
        <f t="shared" si="5"/>
        <v>70</v>
      </c>
      <c r="G29" s="44"/>
      <c r="H29" s="4"/>
      <c r="K29" s="42" t="s">
        <v>43</v>
      </c>
      <c r="L29" s="52">
        <f>SUM(L28*0.3)</f>
        <v>629.86291649255134</v>
      </c>
    </row>
    <row r="30" spans="1:13">
      <c r="A30" s="10" t="s">
        <v>12</v>
      </c>
      <c r="B30" s="35">
        <v>0.38</v>
      </c>
      <c r="C30" s="35">
        <v>0.38</v>
      </c>
      <c r="D30" s="35">
        <v>0.38</v>
      </c>
      <c r="E30" s="35">
        <v>0.38</v>
      </c>
      <c r="F30" s="35">
        <v>0.38</v>
      </c>
      <c r="G30" s="49"/>
      <c r="H30" s="4"/>
      <c r="K30" s="42" t="s">
        <v>44</v>
      </c>
      <c r="L30" s="52">
        <f>SUM(L28:L29)</f>
        <v>2729.4059714677228</v>
      </c>
    </row>
    <row r="31" spans="1:13" ht="15" thickBot="1">
      <c r="A31" s="10"/>
      <c r="B31" s="31"/>
      <c r="C31" s="31"/>
      <c r="D31" s="31"/>
      <c r="E31" s="31"/>
      <c r="F31" s="31"/>
      <c r="G31" s="48"/>
      <c r="H31" s="4"/>
      <c r="K31" s="41" t="s">
        <v>49</v>
      </c>
      <c r="L31" s="56">
        <v>1000</v>
      </c>
    </row>
    <row r="32" spans="1:13" ht="16" thickTop="1" thickBot="1">
      <c r="A32" s="10" t="s">
        <v>34</v>
      </c>
      <c r="B32" s="31"/>
      <c r="C32" s="31"/>
      <c r="D32" s="31"/>
      <c r="E32" s="31"/>
      <c r="F32" s="31"/>
      <c r="G32" s="48"/>
      <c r="H32" s="4"/>
      <c r="K32" s="55" t="s">
        <v>50</v>
      </c>
      <c r="L32" s="57">
        <f>SUM(L30/L31)*1000000</f>
        <v>2729405.9714677231</v>
      </c>
      <c r="M32" t="s">
        <v>55</v>
      </c>
    </row>
    <row r="33" spans="1:12" ht="15" thickTop="1">
      <c r="A33" s="10" t="s">
        <v>22</v>
      </c>
      <c r="B33" s="29">
        <f t="shared" ref="B33:C33" si="6">B10</f>
        <v>30</v>
      </c>
      <c r="C33" s="29">
        <f t="shared" si="6"/>
        <v>40</v>
      </c>
      <c r="D33" s="29">
        <f t="shared" ref="D33:F33" si="7">D10</f>
        <v>50</v>
      </c>
      <c r="E33" s="29">
        <f t="shared" si="7"/>
        <v>60</v>
      </c>
      <c r="F33" s="29">
        <f t="shared" si="7"/>
        <v>70</v>
      </c>
      <c r="G33" s="44"/>
      <c r="H33" s="4"/>
      <c r="K33" s="14"/>
      <c r="L33" s="16"/>
    </row>
    <row r="34" spans="1:12" ht="15" thickBot="1">
      <c r="A34" s="10" t="s">
        <v>35</v>
      </c>
      <c r="B34" s="29">
        <f t="shared" ref="B34:C34" si="8">-B29*B30</f>
        <v>-11.4</v>
      </c>
      <c r="C34" s="29">
        <f t="shared" si="8"/>
        <v>-15.2</v>
      </c>
      <c r="D34" s="29">
        <f t="shared" ref="D34:F34" si="9">-D29*D30</f>
        <v>-19</v>
      </c>
      <c r="E34" s="29">
        <f t="shared" si="9"/>
        <v>-22.8</v>
      </c>
      <c r="F34" s="29">
        <f t="shared" si="9"/>
        <v>-26.6</v>
      </c>
      <c r="G34" s="44"/>
      <c r="H34" s="4"/>
      <c r="K34" s="14" t="s">
        <v>48</v>
      </c>
      <c r="L34" s="15"/>
    </row>
    <row r="35" spans="1:12" ht="15" thickTop="1">
      <c r="A35" s="10" t="s">
        <v>36</v>
      </c>
      <c r="B35" s="29">
        <f t="shared" ref="B35:C35" si="10">B14</f>
        <v>2</v>
      </c>
      <c r="C35" s="29">
        <f t="shared" si="10"/>
        <v>2</v>
      </c>
      <c r="D35" s="29">
        <f t="shared" ref="D35:F35" si="11">D14</f>
        <v>2</v>
      </c>
      <c r="E35" s="29">
        <f t="shared" si="11"/>
        <v>2</v>
      </c>
      <c r="F35" s="29">
        <f t="shared" si="11"/>
        <v>2</v>
      </c>
      <c r="G35" s="44"/>
      <c r="H35" s="4"/>
      <c r="K35" s="58" t="s">
        <v>4</v>
      </c>
      <c r="L35" s="60">
        <f>SUM(H39)</f>
        <v>199.54305497517137</v>
      </c>
    </row>
    <row r="36" spans="1:12" ht="15" thickBot="1">
      <c r="A36" s="10" t="s">
        <v>37</v>
      </c>
      <c r="B36" s="29">
        <f t="shared" ref="B36:C36" si="12">-B25</f>
        <v>-3</v>
      </c>
      <c r="C36" s="29">
        <f t="shared" si="12"/>
        <v>-2</v>
      </c>
      <c r="D36" s="29">
        <f t="shared" ref="D36:F36" si="13">-D25</f>
        <v>-1</v>
      </c>
      <c r="E36" s="29">
        <f t="shared" si="13"/>
        <v>-1</v>
      </c>
      <c r="F36" s="29">
        <f t="shared" si="13"/>
        <v>-1</v>
      </c>
      <c r="G36" s="44"/>
      <c r="H36" s="4"/>
      <c r="K36" s="58" t="s">
        <v>5</v>
      </c>
      <c r="L36" s="61">
        <f>L35+B41</f>
        <v>2199.5430549751713</v>
      </c>
    </row>
    <row r="37" spans="1:12" ht="15" thickTop="1">
      <c r="A37" s="10" t="s">
        <v>30</v>
      </c>
      <c r="B37" s="29">
        <f t="shared" ref="B37:C37" si="14">B23</f>
        <v>0</v>
      </c>
      <c r="C37" s="29">
        <f t="shared" si="14"/>
        <v>1</v>
      </c>
      <c r="D37" s="29">
        <f t="shared" ref="D37:F37" si="15">D23</f>
        <v>1</v>
      </c>
      <c r="E37" s="29">
        <f t="shared" si="15"/>
        <v>1</v>
      </c>
      <c r="F37" s="29">
        <f t="shared" si="15"/>
        <v>2</v>
      </c>
      <c r="G37" s="44"/>
      <c r="H37" s="4"/>
      <c r="K37" s="54"/>
      <c r="L37" s="59"/>
    </row>
    <row r="38" spans="1:12" ht="15" thickBot="1">
      <c r="A38" s="10"/>
      <c r="B38" s="32"/>
      <c r="C38" s="32"/>
      <c r="D38" s="32"/>
      <c r="E38" s="32"/>
      <c r="F38" s="32"/>
      <c r="G38" s="45"/>
      <c r="H38" s="4"/>
      <c r="K38" s="14"/>
      <c r="L38" s="16"/>
    </row>
    <row r="39" spans="1:12" ht="16" thickTop="1" thickBot="1">
      <c r="A39" s="37" t="s">
        <v>41</v>
      </c>
      <c r="B39" s="38">
        <f t="shared" ref="B39:G39" si="16">B9/(1+$B$4)^B8</f>
        <v>16.752911856838754</v>
      </c>
      <c r="C39" s="39">
        <f t="shared" si="16"/>
        <v>23.376257220498509</v>
      </c>
      <c r="D39" s="39">
        <f t="shared" si="16"/>
        <v>28.460783194607703</v>
      </c>
      <c r="E39" s="39">
        <f t="shared" si="16"/>
        <v>32.180783222530529</v>
      </c>
      <c r="F39" s="39">
        <f t="shared" si="16"/>
        <v>36.258193227090885</v>
      </c>
      <c r="G39" s="39">
        <f t="shared" si="16"/>
        <v>62.514126253604978</v>
      </c>
      <c r="H39" s="40">
        <f>SUM(B39:G39)</f>
        <v>199.54305497517137</v>
      </c>
      <c r="K39" s="14"/>
      <c r="L39" s="14"/>
    </row>
    <row r="40" spans="1:12" ht="15" thickTop="1">
      <c r="K40" s="14"/>
      <c r="L40" s="14"/>
    </row>
    <row r="41" spans="1:12">
      <c r="A41" s="1" t="s">
        <v>2</v>
      </c>
      <c r="B41" s="8">
        <v>2000</v>
      </c>
      <c r="K41" s="14"/>
      <c r="L41" s="14"/>
    </row>
    <row r="42" spans="1:12">
      <c r="A42" s="1" t="s">
        <v>3</v>
      </c>
      <c r="B42" s="66">
        <v>100</v>
      </c>
      <c r="K42" s="12"/>
      <c r="L42" s="12"/>
    </row>
    <row r="43" spans="1:12">
      <c r="K43" s="12"/>
      <c r="L43" s="12"/>
    </row>
    <row r="44" spans="1:12">
      <c r="K44" s="12"/>
      <c r="L44" s="12"/>
    </row>
    <row r="45" spans="1:12">
      <c r="K45" s="12"/>
      <c r="L45" s="12"/>
    </row>
    <row r="46" spans="1:12">
      <c r="K46" s="12"/>
      <c r="L46" s="13"/>
    </row>
    <row r="48" spans="1:12" ht="15">
      <c r="K48" s="24"/>
      <c r="L48" s="14"/>
    </row>
    <row r="49" spans="1:12">
      <c r="K49" s="14"/>
      <c r="L49" s="14"/>
    </row>
    <row r="50" spans="1:12">
      <c r="A50" s="5"/>
      <c r="K50" s="14"/>
      <c r="L50" s="14"/>
    </row>
    <row r="51" spans="1:12">
      <c r="K51" s="14"/>
      <c r="L51" s="25"/>
    </row>
    <row r="52" spans="1:12">
      <c r="K52" s="14"/>
      <c r="L52" s="14"/>
    </row>
    <row r="53" spans="1:12">
      <c r="A53" s="5"/>
      <c r="K53" s="14"/>
      <c r="L53" s="25"/>
    </row>
    <row r="54" spans="1:12">
      <c r="K54" s="14"/>
      <c r="L54" s="14"/>
    </row>
    <row r="55" spans="1:12">
      <c r="K55" s="14"/>
      <c r="L55" s="15"/>
    </row>
    <row r="56" spans="1:12">
      <c r="K56" s="14"/>
      <c r="L56" s="25"/>
    </row>
    <row r="57" spans="1:12">
      <c r="K57" s="14"/>
      <c r="L57" s="14"/>
    </row>
    <row r="58" spans="1:12">
      <c r="K58" s="14"/>
      <c r="L58" s="25"/>
    </row>
    <row r="59" spans="1:12">
      <c r="K59" s="14"/>
      <c r="L59" s="25"/>
    </row>
  </sheetData>
  <phoneticPr fontId="2"/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DCF法シミュレーター</dc:title>
  <dc:creator/>
  <cp:lastModifiedBy/>
  <dcterms:created xsi:type="dcterms:W3CDTF">2006-09-16T00:00:00Z</dcterms:created>
  <dcterms:modified xsi:type="dcterms:W3CDTF">2018-07-06T04:13:01Z</dcterms:modified>
</cp:coreProperties>
</file>